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ocuments\Influenza\Reports\Generic protocol and plan of analysis\Plan of analysis\"/>
    </mc:Choice>
  </mc:AlternateContent>
  <xr:revisionPtr revIDLastSave="0" documentId="13_ncr:1_{74E51B85-561B-4D42-81A4-E0ECE14A45AC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Folha1" sheetId="1" r:id="rId1"/>
    <sheet name="Folha2" sheetId="2" r:id="rId2"/>
    <sheet name="Folha3" sheetId="3" r:id="rId3"/>
  </sheets>
  <calcPr calcId="191029"/>
</workbook>
</file>

<file path=xl/calcChain.xml><?xml version="1.0" encoding="utf-8"?>
<calcChain xmlns="http://schemas.openxmlformats.org/spreadsheetml/2006/main">
  <c r="C11" i="1" l="1"/>
  <c r="C10" i="1"/>
  <c r="C12" i="1" l="1"/>
  <c r="C9" i="1"/>
  <c r="F3" i="1" l="1"/>
  <c r="F4" i="1" s="1"/>
  <c r="F5" i="1" l="1"/>
  <c r="G12" i="1" s="1"/>
  <c r="G10" i="1" s="1"/>
  <c r="G11" i="1" s="1"/>
  <c r="F12" i="1"/>
  <c r="F10" i="1" s="1"/>
  <c r="F11" i="1" l="1"/>
  <c r="J11" i="1" s="1"/>
  <c r="K11" i="1" s="1"/>
  <c r="L12" i="1" s="1"/>
  <c r="J12" i="1" l="1"/>
  <c r="L11" i="1"/>
  <c r="K12" i="1" s="1"/>
</calcChain>
</file>

<file path=xl/sharedStrings.xml><?xml version="1.0" encoding="utf-8"?>
<sst xmlns="http://schemas.openxmlformats.org/spreadsheetml/2006/main" count="26" uniqueCount="26">
  <si>
    <t>Nbr of test negative controls</t>
  </si>
  <si>
    <r>
      <t>Odds ratio of vaccine in cases vs controls (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>)</t>
    </r>
  </si>
  <si>
    <r>
      <t>Vaccine coverage in cases (</t>
    </r>
    <r>
      <rPr>
        <b/>
        <sz val="11"/>
        <color theme="1"/>
        <rFont val="Calibri"/>
        <family val="2"/>
        <scheme val="minor"/>
      </rPr>
      <t>P1</t>
    </r>
    <r>
      <rPr>
        <sz val="11"/>
        <color theme="1"/>
        <rFont val="Calibri"/>
        <family val="2"/>
        <scheme val="minor"/>
      </rPr>
      <t>)</t>
    </r>
  </si>
  <si>
    <t>Relative precison (e=d/OR)</t>
  </si>
  <si>
    <r>
      <t>Precison of the OR (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- 95%CI upper limit= OR + d)</t>
    </r>
  </si>
  <si>
    <t>OR=</t>
  </si>
  <si>
    <t>95%CI</t>
  </si>
  <si>
    <t>VE=</t>
  </si>
  <si>
    <t>Cases</t>
  </si>
  <si>
    <t>Controls</t>
  </si>
  <si>
    <t>Vaccinated</t>
  </si>
  <si>
    <t>Non vaccinated</t>
  </si>
  <si>
    <t>Total</t>
  </si>
  <si>
    <t>INFORMATION TO INSERT</t>
  </si>
  <si>
    <r>
      <t>Vaccine coverage in negative controls (</t>
    </r>
    <r>
      <rPr>
        <b/>
        <sz val="12"/>
        <color theme="1"/>
        <rFont val="Calibri"/>
        <family val="2"/>
        <scheme val="minor"/>
      </rPr>
      <t>P2</t>
    </r>
    <r>
      <rPr>
        <sz val="12"/>
        <color theme="1"/>
        <rFont val="Calibri"/>
        <family val="2"/>
        <scheme val="minor"/>
      </rPr>
      <t>)</t>
    </r>
  </si>
  <si>
    <r>
      <t>Vaccine effectiveness point estimate(VE=</t>
    </r>
    <r>
      <rPr>
        <b/>
        <sz val="12"/>
        <color theme="1"/>
        <rFont val="Calibri"/>
        <family val="2"/>
        <scheme val="minor"/>
      </rPr>
      <t>1-OR</t>
    </r>
    <r>
      <rPr>
        <sz val="12"/>
        <color theme="1"/>
        <rFont val="Calibri"/>
        <family val="2"/>
        <scheme val="minor"/>
      </rPr>
      <t>)</t>
    </r>
  </si>
  <si>
    <r>
      <t>Precison of the VE (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- 95%CI lower limit= VE - d)</t>
    </r>
  </si>
  <si>
    <t>Lower</t>
  </si>
  <si>
    <t>Upper</t>
  </si>
  <si>
    <t>Sample size  (Do not change)</t>
  </si>
  <si>
    <t>USED IN COMPUTATION (Do not change)</t>
  </si>
  <si>
    <t>EXPECTED 2x2 table (Do not change)</t>
  </si>
  <si>
    <r>
      <t>Proportion of positves for SARS-CoV-2 (</t>
    </r>
    <r>
      <rPr>
        <b/>
        <sz val="12"/>
        <color theme="1"/>
        <rFont val="Calibri"/>
        <family val="2"/>
        <scheme val="minor"/>
      </rPr>
      <t>P+</t>
    </r>
    <r>
      <rPr>
        <sz val="12"/>
        <color theme="1"/>
        <rFont val="Calibri"/>
        <family val="2"/>
        <scheme val="minor"/>
      </rPr>
      <t>)</t>
    </r>
  </si>
  <si>
    <t>Nbr patients to be enrolled</t>
  </si>
  <si>
    <t>Nbr of confirmed SARS-CoV-2 cases</t>
  </si>
  <si>
    <t>Courtesy of Baltazar Nunes, Instituto Nacional de Saúde Doutor Ricardo Jorge, 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</si>
</sst>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0" fillId="2" borderId="0" xfId="0" applyFill="1"/>
    <xf numFmtId="1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2" fontId="0" fillId="2" borderId="0" xfId="0" applyNumberFormat="1" applyFill="1"/>
    <xf numFmtId="0" fontId="2" fillId="2" borderId="0" xfId="0" applyFont="1" applyFill="1"/>
    <xf numFmtId="0" fontId="3" fillId="2" borderId="0" xfId="0" applyFont="1" applyFill="1"/>
    <xf numFmtId="1" fontId="2" fillId="2" borderId="0" xfId="0" applyNumberFormat="1" applyFont="1" applyFill="1"/>
    <xf numFmtId="1" fontId="3" fillId="2" borderId="0" xfId="0" applyNumberFormat="1" applyFont="1" applyFill="1"/>
    <xf numFmtId="0" fontId="0" fillId="2" borderId="0" xfId="0" applyFill="1" applyAlignment="1">
      <alignment wrapText="1"/>
    </xf>
    <xf numFmtId="0" fontId="2" fillId="3" borderId="0" xfId="0" applyFont="1" applyFill="1"/>
    <xf numFmtId="0" fontId="3" fillId="3" borderId="0" xfId="0" applyFont="1" applyFill="1"/>
    <xf numFmtId="2" fontId="3" fillId="3" borderId="0" xfId="0" applyNumberFormat="1" applyFont="1" applyFill="1"/>
    <xf numFmtId="0" fontId="3" fillId="3" borderId="0" xfId="0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1"/>
  <sheetViews>
    <sheetView tabSelected="1" workbookViewId="0">
      <selection activeCell="E18" sqref="E18"/>
    </sheetView>
  </sheetViews>
  <sheetFormatPr defaultRowHeight="14.4" x14ac:dyDescent="0.55000000000000004"/>
  <cols>
    <col min="1" max="1" width="7.26171875" customWidth="1"/>
    <col min="2" max="2" width="46.83984375" customWidth="1"/>
    <col min="3" max="3" width="15.15625" customWidth="1"/>
    <col min="5" max="5" width="28.578125" customWidth="1"/>
    <col min="6" max="6" width="6.26171875" customWidth="1"/>
    <col min="7" max="7" width="8.41796875" bestFit="1" customWidth="1"/>
    <col min="10" max="10" width="4" bestFit="1" customWidth="1"/>
    <col min="11" max="11" width="6.26171875" bestFit="1" customWidth="1"/>
    <col min="12" max="12" width="6.41796875" bestFit="1" customWidth="1"/>
  </cols>
  <sheetData>
    <row r="2" spans="2:12" ht="15.6" x14ac:dyDescent="0.6">
      <c r="B2" s="14" t="s">
        <v>13</v>
      </c>
      <c r="C2" s="15"/>
      <c r="E2" s="9" t="s">
        <v>19</v>
      </c>
      <c r="F2" s="10"/>
    </row>
    <row r="3" spans="2:12" ht="15.6" x14ac:dyDescent="0.6">
      <c r="B3" s="15" t="s">
        <v>22</v>
      </c>
      <c r="C3" s="16">
        <v>0.5</v>
      </c>
      <c r="E3" s="10" t="s">
        <v>23</v>
      </c>
      <c r="F3" s="11">
        <f>NORMSINV(0.975)^2*(1/(C9*C3)+1/((1-C9)*C3)+1/(C4*(1-C3))+1/((1-C4)*(1-C3)))/(LN(C12+1)^2)</f>
        <v>178.29949905582987</v>
      </c>
    </row>
    <row r="4" spans="2:12" ht="15.6" x14ac:dyDescent="0.6">
      <c r="B4" s="15" t="s">
        <v>14</v>
      </c>
      <c r="C4" s="16">
        <v>0.8</v>
      </c>
      <c r="E4" s="10" t="s">
        <v>24</v>
      </c>
      <c r="F4" s="12">
        <f>F3*C3</f>
        <v>89.149749527914935</v>
      </c>
    </row>
    <row r="5" spans="2:12" ht="15.6" x14ac:dyDescent="0.6">
      <c r="B5" s="15" t="s">
        <v>15</v>
      </c>
      <c r="C5" s="16">
        <v>0.9</v>
      </c>
      <c r="E5" s="10" t="s">
        <v>0</v>
      </c>
      <c r="F5" s="12">
        <f>F3-F4</f>
        <v>89.149749527914935</v>
      </c>
    </row>
    <row r="6" spans="2:12" ht="18" customHeight="1" x14ac:dyDescent="0.6">
      <c r="B6" s="17" t="s">
        <v>16</v>
      </c>
      <c r="C6" s="16">
        <v>0.1</v>
      </c>
    </row>
    <row r="8" spans="2:12" x14ac:dyDescent="0.55000000000000004">
      <c r="B8" s="3" t="s">
        <v>20</v>
      </c>
      <c r="C8" s="4"/>
      <c r="E8" s="3" t="s">
        <v>21</v>
      </c>
      <c r="F8" s="4"/>
      <c r="G8" s="4"/>
      <c r="H8" s="4"/>
      <c r="I8" s="4"/>
      <c r="J8" s="4"/>
      <c r="K8" s="4"/>
      <c r="L8" s="4"/>
    </row>
    <row r="9" spans="2:12" x14ac:dyDescent="0.55000000000000004">
      <c r="B9" s="4" t="s">
        <v>2</v>
      </c>
      <c r="C9" s="8">
        <f>C10*C4/(C10*C4+(1-C4))</f>
        <v>0.28571428571428575</v>
      </c>
      <c r="E9" s="4"/>
      <c r="F9" s="3" t="s">
        <v>8</v>
      </c>
      <c r="G9" s="3" t="s">
        <v>9</v>
      </c>
      <c r="H9" s="4"/>
      <c r="I9" s="4"/>
      <c r="J9" s="4"/>
      <c r="K9" s="4" t="s">
        <v>6</v>
      </c>
      <c r="L9" s="4"/>
    </row>
    <row r="10" spans="2:12" x14ac:dyDescent="0.55000000000000004">
      <c r="B10" s="4" t="s">
        <v>1</v>
      </c>
      <c r="C10" s="8">
        <f>1-C5</f>
        <v>9.9999999999999978E-2</v>
      </c>
      <c r="E10" s="18" t="s">
        <v>10</v>
      </c>
      <c r="F10" s="5">
        <f>F12*C9</f>
        <v>25.471357007975698</v>
      </c>
      <c r="G10" s="5">
        <f>C4*G12</f>
        <v>71.319799622331956</v>
      </c>
      <c r="H10" s="4"/>
      <c r="I10" s="4"/>
      <c r="J10" s="4"/>
      <c r="K10" s="4" t="s">
        <v>17</v>
      </c>
      <c r="L10" s="4" t="s">
        <v>18</v>
      </c>
    </row>
    <row r="11" spans="2:12" x14ac:dyDescent="0.55000000000000004">
      <c r="B11" s="13" t="s">
        <v>4</v>
      </c>
      <c r="C11" s="8">
        <f>C6</f>
        <v>0.1</v>
      </c>
      <c r="E11" s="18" t="s">
        <v>11</v>
      </c>
      <c r="F11" s="5">
        <f>F12-F10</f>
        <v>63.678392519939237</v>
      </c>
      <c r="G11" s="5">
        <f>G12-G10</f>
        <v>17.829949905582978</v>
      </c>
      <c r="H11" s="4"/>
      <c r="I11" s="6" t="s">
        <v>5</v>
      </c>
      <c r="J11" s="7">
        <f>(F10/F11)/(G10/G11)</f>
        <v>9.9999999999999936E-2</v>
      </c>
      <c r="K11" s="8">
        <f>EXP(LN(J11)-1.96*SQRT(1/F10+1/G10+1/F11+1/G11))</f>
        <v>4.9999363155248396E-2</v>
      </c>
      <c r="L11" s="8">
        <f>EXP(LN(J11)+1.96*SQRT(1/F10+1/G10+1/F11+1/G11))</f>
        <v>0.20000254741145221</v>
      </c>
    </row>
    <row r="12" spans="2:12" x14ac:dyDescent="0.55000000000000004">
      <c r="B12" s="13" t="s">
        <v>3</v>
      </c>
      <c r="C12" s="8">
        <f>C11/C10</f>
        <v>1.0000000000000002</v>
      </c>
      <c r="D12" s="1"/>
      <c r="E12" s="18" t="s">
        <v>12</v>
      </c>
      <c r="F12" s="5">
        <f>F4</f>
        <v>89.149749527914935</v>
      </c>
      <c r="G12" s="5">
        <f>F5</f>
        <v>89.149749527914935</v>
      </c>
      <c r="H12" s="4"/>
      <c r="I12" s="6" t="s">
        <v>7</v>
      </c>
      <c r="J12" s="7">
        <f>1-J11</f>
        <v>0.9</v>
      </c>
      <c r="K12" s="8">
        <f>1-L11</f>
        <v>0.79999745258854782</v>
      </c>
      <c r="L12" s="8">
        <f>1-K11</f>
        <v>0.95000063684475156</v>
      </c>
    </row>
    <row r="13" spans="2:12" x14ac:dyDescent="0.55000000000000004">
      <c r="E13" s="4"/>
      <c r="F13" s="4"/>
      <c r="G13" s="4"/>
      <c r="H13" s="4"/>
      <c r="I13" s="4"/>
      <c r="J13" s="4"/>
      <c r="K13" s="4"/>
      <c r="L13" s="4"/>
    </row>
    <row r="19" spans="2:8" x14ac:dyDescent="0.55000000000000004">
      <c r="G19" s="2"/>
    </row>
    <row r="20" spans="2:8" x14ac:dyDescent="0.55000000000000004">
      <c r="B20" s="19" t="s">
        <v>25</v>
      </c>
    </row>
    <row r="21" spans="2:8" x14ac:dyDescent="0.55000000000000004">
      <c r="G21" s="1"/>
      <c r="H2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Instituto Nacional de Saúde Dr Ricardo Jorge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baltazar.nunes</dc:creator>
  <cp:lastModifiedBy>Esther Kissling</cp:lastModifiedBy>
  <dcterms:created xsi:type="dcterms:W3CDTF">2010-06-08T13:41:05Z</dcterms:created>
  <dcterms:modified xsi:type="dcterms:W3CDTF">2021-07-14T14:21:50Z</dcterms:modified>
</cp:coreProperties>
</file>